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Zakázky - aktuální\Z18-016 Domov důchodců - přístavba (Plus)\Z18-016-01 Úprava původní kuchyně VZT (Nikl)\Z18-016-01 DPS DIGITAL\D1.4 b Vytápění\"/>
    </mc:Choice>
  </mc:AlternateContent>
  <bookViews>
    <workbookView xWindow="0" yWindow="0" windowWidth="28800" windowHeight="1413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Položky!$A$1:$G$47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D14" i="1"/>
  <c r="BE46" i="3"/>
  <c r="BD46" i="3"/>
  <c r="BD47" i="3" s="1"/>
  <c r="H12" i="2" s="1"/>
  <c r="BC46" i="3"/>
  <c r="BB46" i="3"/>
  <c r="G46" i="3"/>
  <c r="G47" i="3" s="1"/>
  <c r="G12" i="2"/>
  <c r="F12" i="2"/>
  <c r="B12" i="2"/>
  <c r="A12" i="2"/>
  <c r="BE47" i="3"/>
  <c r="I12" i="2" s="1"/>
  <c r="BC47" i="3"/>
  <c r="BB47" i="3"/>
  <c r="C47" i="3"/>
  <c r="BE43" i="3"/>
  <c r="BD43" i="3"/>
  <c r="BC43" i="3"/>
  <c r="BB43" i="3"/>
  <c r="G43" i="3"/>
  <c r="BA43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BB44" i="3" s="1"/>
  <c r="F11" i="2" s="1"/>
  <c r="G40" i="3"/>
  <c r="BA40" i="3" s="1"/>
  <c r="BE39" i="3"/>
  <c r="BD39" i="3"/>
  <c r="BD44" i="3" s="1"/>
  <c r="H11" i="2" s="1"/>
  <c r="BC39" i="3"/>
  <c r="BB39" i="3"/>
  <c r="G39" i="3"/>
  <c r="G44" i="3" s="1"/>
  <c r="B11" i="2"/>
  <c r="A11" i="2"/>
  <c r="BE44" i="3"/>
  <c r="I11" i="2" s="1"/>
  <c r="BC44" i="3"/>
  <c r="G11" i="2" s="1"/>
  <c r="C44" i="3"/>
  <c r="BE36" i="3"/>
  <c r="BD36" i="3"/>
  <c r="BC36" i="3"/>
  <c r="BA36" i="3"/>
  <c r="G36" i="3"/>
  <c r="BB36" i="3" s="1"/>
  <c r="BE35" i="3"/>
  <c r="BD35" i="3"/>
  <c r="BC35" i="3"/>
  <c r="BB35" i="3"/>
  <c r="BA35" i="3"/>
  <c r="G35" i="3"/>
  <c r="BE34" i="3"/>
  <c r="BD34" i="3"/>
  <c r="BC34" i="3"/>
  <c r="BA34" i="3"/>
  <c r="G34" i="3"/>
  <c r="BB34" i="3" s="1"/>
  <c r="BE33" i="3"/>
  <c r="BD33" i="3"/>
  <c r="BC33" i="3"/>
  <c r="BB33" i="3"/>
  <c r="BA33" i="3"/>
  <c r="G33" i="3"/>
  <c r="BE32" i="3"/>
  <c r="BD32" i="3"/>
  <c r="BC32" i="3"/>
  <c r="BA32" i="3"/>
  <c r="G32" i="3"/>
  <c r="BB32" i="3" s="1"/>
  <c r="BE31" i="3"/>
  <c r="BD31" i="3"/>
  <c r="BC31" i="3"/>
  <c r="BB31" i="3"/>
  <c r="BA31" i="3"/>
  <c r="G31" i="3"/>
  <c r="BE30" i="3"/>
  <c r="BD30" i="3"/>
  <c r="BC30" i="3"/>
  <c r="BA30" i="3"/>
  <c r="G30" i="3"/>
  <c r="BB30" i="3" s="1"/>
  <c r="BE29" i="3"/>
  <c r="BD29" i="3"/>
  <c r="BC29" i="3"/>
  <c r="BB29" i="3"/>
  <c r="BA29" i="3"/>
  <c r="G29" i="3"/>
  <c r="BE28" i="3"/>
  <c r="BD28" i="3"/>
  <c r="BC28" i="3"/>
  <c r="BA28" i="3"/>
  <c r="G28" i="3"/>
  <c r="BB28" i="3" s="1"/>
  <c r="BE27" i="3"/>
  <c r="BD27" i="3"/>
  <c r="BD37" i="3" s="1"/>
  <c r="H10" i="2" s="1"/>
  <c r="BC27" i="3"/>
  <c r="BB27" i="3"/>
  <c r="BA27" i="3"/>
  <c r="G27" i="3"/>
  <c r="G37" i="3" s="1"/>
  <c r="B10" i="2"/>
  <c r="A10" i="2"/>
  <c r="BE37" i="3"/>
  <c r="I10" i="2" s="1"/>
  <c r="BC37" i="3"/>
  <c r="G10" i="2" s="1"/>
  <c r="BA37" i="3"/>
  <c r="E10" i="2" s="1"/>
  <c r="C37" i="3"/>
  <c r="BE24" i="3"/>
  <c r="BD24" i="3"/>
  <c r="BC24" i="3"/>
  <c r="BB24" i="3"/>
  <c r="BA24" i="3"/>
  <c r="G24" i="3"/>
  <c r="BE23" i="3"/>
  <c r="BD23" i="3"/>
  <c r="BC23" i="3"/>
  <c r="BA23" i="3"/>
  <c r="G23" i="3"/>
  <c r="BB23" i="3" s="1"/>
  <c r="BE22" i="3"/>
  <c r="BD22" i="3"/>
  <c r="BC22" i="3"/>
  <c r="BB22" i="3"/>
  <c r="BA22" i="3"/>
  <c r="G22" i="3"/>
  <c r="BE21" i="3"/>
  <c r="BD21" i="3"/>
  <c r="BC21" i="3"/>
  <c r="BA21" i="3"/>
  <c r="G21" i="3"/>
  <c r="BB21" i="3" s="1"/>
  <c r="BE19" i="3"/>
  <c r="BD19" i="3"/>
  <c r="BD25" i="3" s="1"/>
  <c r="H9" i="2" s="1"/>
  <c r="BC19" i="3"/>
  <c r="BB19" i="3"/>
  <c r="BA19" i="3"/>
  <c r="G19" i="3"/>
  <c r="G25" i="3" s="1"/>
  <c r="B9" i="2"/>
  <c r="A9" i="2"/>
  <c r="BE25" i="3"/>
  <c r="I9" i="2" s="1"/>
  <c r="BC25" i="3"/>
  <c r="G9" i="2" s="1"/>
  <c r="BA25" i="3"/>
  <c r="E9" i="2" s="1"/>
  <c r="C25" i="3"/>
  <c r="BE16" i="3"/>
  <c r="BD16" i="3"/>
  <c r="BC16" i="3"/>
  <c r="BB16" i="3"/>
  <c r="BA16" i="3"/>
  <c r="G16" i="3"/>
  <c r="BE15" i="3"/>
  <c r="BD15" i="3"/>
  <c r="BC15" i="3"/>
  <c r="BA15" i="3"/>
  <c r="G15" i="3"/>
  <c r="BB15" i="3" s="1"/>
  <c r="BE14" i="3"/>
  <c r="BD14" i="3"/>
  <c r="BC14" i="3"/>
  <c r="BB14" i="3"/>
  <c r="BA14" i="3"/>
  <c r="G14" i="3"/>
  <c r="BE13" i="3"/>
  <c r="BD13" i="3"/>
  <c r="BC13" i="3"/>
  <c r="BA13" i="3"/>
  <c r="G13" i="3"/>
  <c r="BB13" i="3" s="1"/>
  <c r="BE12" i="3"/>
  <c r="BD12" i="3"/>
  <c r="BC12" i="3"/>
  <c r="BB12" i="3"/>
  <c r="BA12" i="3"/>
  <c r="G12" i="3"/>
  <c r="BE11" i="3"/>
  <c r="BD11" i="3"/>
  <c r="BD17" i="3" s="1"/>
  <c r="H8" i="2" s="1"/>
  <c r="BC11" i="3"/>
  <c r="BA11" i="3"/>
  <c r="G11" i="3"/>
  <c r="G17" i="3" s="1"/>
  <c r="B8" i="2"/>
  <c r="A8" i="2"/>
  <c r="BE17" i="3"/>
  <c r="I8" i="2" s="1"/>
  <c r="BC17" i="3"/>
  <c r="G8" i="2" s="1"/>
  <c r="BA17" i="3"/>
  <c r="E8" i="2" s="1"/>
  <c r="C17" i="3"/>
  <c r="BE8" i="3"/>
  <c r="BD8" i="3"/>
  <c r="BD9" i="3" s="1"/>
  <c r="H7" i="2" s="1"/>
  <c r="BC8" i="3"/>
  <c r="BB8" i="3"/>
  <c r="BB9" i="3" s="1"/>
  <c r="F7" i="2" s="1"/>
  <c r="G8" i="3"/>
  <c r="G9" i="3" s="1"/>
  <c r="B7" i="2"/>
  <c r="A7" i="2"/>
  <c r="BE9" i="3"/>
  <c r="I7" i="2" s="1"/>
  <c r="I13" i="2" s="1"/>
  <c r="C20" i="1" s="1"/>
  <c r="BC9" i="3"/>
  <c r="G7" i="2" s="1"/>
  <c r="C9" i="3"/>
  <c r="C4" i="3"/>
  <c r="F3" i="3"/>
  <c r="C3" i="3"/>
  <c r="C2" i="2"/>
  <c r="C1" i="2"/>
  <c r="F34" i="1"/>
  <c r="F33" i="1"/>
  <c r="F31" i="1"/>
  <c r="G8" i="1"/>
  <c r="BB37" i="3" l="1"/>
  <c r="F10" i="2" s="1"/>
  <c r="H13" i="2"/>
  <c r="C15" i="1" s="1"/>
  <c r="G13" i="2"/>
  <c r="C14" i="1" s="1"/>
  <c r="BB25" i="3"/>
  <c r="F9" i="2" s="1"/>
  <c r="BA8" i="3"/>
  <c r="BA9" i="3" s="1"/>
  <c r="E7" i="2" s="1"/>
  <c r="BA39" i="3"/>
  <c r="BA44" i="3" s="1"/>
  <c r="E11" i="2" s="1"/>
  <c r="BA46" i="3"/>
  <c r="BA47" i="3" s="1"/>
  <c r="E12" i="2" s="1"/>
  <c r="BB11" i="3"/>
  <c r="BB17" i="3" s="1"/>
  <c r="F8" i="2" s="1"/>
  <c r="F13" i="2" s="1"/>
  <c r="C17" i="1" s="1"/>
  <c r="E13" i="2" l="1"/>
  <c r="G20" i="2" l="1"/>
  <c r="I20" i="2" s="1"/>
  <c r="G16" i="1" s="1"/>
  <c r="G19" i="2"/>
  <c r="I19" i="2" s="1"/>
  <c r="G15" i="1" s="1"/>
  <c r="G18" i="2"/>
  <c r="I18" i="2" s="1"/>
  <c r="C16" i="1"/>
  <c r="C18" i="1" s="1"/>
  <c r="C21" i="1" s="1"/>
  <c r="H21" i="2" l="1"/>
  <c r="G22" i="1" s="1"/>
  <c r="G21" i="1" s="1"/>
  <c r="G14" i="1"/>
  <c r="C22" i="1" l="1"/>
</calcChain>
</file>

<file path=xl/sharedStrings.xml><?xml version="1.0" encoding="utf-8"?>
<sst xmlns="http://schemas.openxmlformats.org/spreadsheetml/2006/main" count="206" uniqueCount="148">
  <si>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</si>
  <si>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</si>
  <si>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</si>
  <si>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</si>
  <si>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</si>
  <si>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</si>
  <si>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</si>
  <si>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</si>
  <si>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</si>
  <si>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</si>
  <si>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</si>
  <si>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</si>
  <si>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</si>
  <si>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</si>
  <si>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</si>
  <si>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</si>
  <si>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</si>
  <si>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</si>
  <si>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</si>
  <si>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</si>
  <si>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</si>
  <si>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</si>
  <si>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</si>
  <si>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</si>
  <si>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</si>
  <si>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</si>
  <si>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</si>
  <si>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</si>
  <si>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</si>
  <si>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</si>
  <si>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</si>
  <si>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</si>
  <si>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</si>
  <si>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</si>
  <si>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</si>
  <si>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</si>
  <si>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</si>
  <si>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</si>
  <si>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</si>
  <si>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</si>
  <si>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</si>
  <si>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</si>
  <si>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</si>
  <si>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</si>
  <si>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</si>
  <si>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</si>
  <si>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</si>
  <si>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</si>
  <si>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</si>
  <si>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</si>
  <si>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</si>
  <si>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</si>
  <si>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</si>
  <si>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</si>
  <si>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</si>
  <si>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</si>
  <si>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</si>
  <si>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</si>
  <si>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</si>
  <si>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</si>
  <si>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</si>
  <si>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</si>
  <si>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</si>
  <si>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</si>
  <si>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</si>
  <si>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</si>
  <si>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</si>
  <si>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</si>
  <si>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</si>
  <si>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Z18-016-01 DOMOV SENIORŮ V BŘECLAVI</t>
  </si>
  <si>
    <t>D1.4b - Vytápění</t>
  </si>
  <si>
    <t>97</t>
  </si>
  <si>
    <t>Prorážení otvorů</t>
  </si>
  <si>
    <t>971 03-3231.R00</t>
  </si>
  <si>
    <t xml:space="preserve">Vybourání otv. zeď cihel. 0,0225 m2, tl. 15cm, MVC </t>
  </si>
  <si>
    <t>733</t>
  </si>
  <si>
    <t>Rozvod potrubí ÚT</t>
  </si>
  <si>
    <t>733 16-1104.R00</t>
  </si>
  <si>
    <t xml:space="preserve">Potrubí měděné D 15 x 1 mm, polotvrdé </t>
  </si>
  <si>
    <t>m</t>
  </si>
  <si>
    <t>722 18-1214.RT6</t>
  </si>
  <si>
    <t>Izolace návleková z pěnového PE, tl. stěny 20 mm vnitřní průměr 18 mm</t>
  </si>
  <si>
    <t>722 18-2004.RT1</t>
  </si>
  <si>
    <t xml:space="preserve">Montáž izolačních skruží na potrubí </t>
  </si>
  <si>
    <t>733 19-0107.R00</t>
  </si>
  <si>
    <t xml:space="preserve">Tlaková zkouška potrubí </t>
  </si>
  <si>
    <t>998 73-3101.R00</t>
  </si>
  <si>
    <t xml:space="preserve">Přesun hmot pro rozvody potrubí, výšky do 6 m </t>
  </si>
  <si>
    <t>t</t>
  </si>
  <si>
    <t>998 73-3193.R00</t>
  </si>
  <si>
    <t xml:space="preserve">Příplatek zvětš. přesun, rozvody potrubí do 500 m </t>
  </si>
  <si>
    <t>734</t>
  </si>
  <si>
    <t>Armatury</t>
  </si>
  <si>
    <t>734 10</t>
  </si>
  <si>
    <t xml:space="preserve">Termostatická hlavice </t>
  </si>
  <si>
    <t>vč. montáže 50,-</t>
  </si>
  <si>
    <t>17</t>
  </si>
  <si>
    <t xml:space="preserve">VKr - regulační šroubení DN 15, rohové, kvs = 1,50 </t>
  </si>
  <si>
    <t>734 20-9113.R00</t>
  </si>
  <si>
    <t xml:space="preserve">Montáž armatur závitových,se 2závity, do G 1/2 </t>
  </si>
  <si>
    <t>998 73-4101.R00</t>
  </si>
  <si>
    <t xml:space="preserve">Přesun hmot pro armatury, výšky do 6 m </t>
  </si>
  <si>
    <t>998 73-4193.R00</t>
  </si>
  <si>
    <t xml:space="preserve">Příplatek zvětšený přesun, armatury do 500 m </t>
  </si>
  <si>
    <t>735</t>
  </si>
  <si>
    <t>Otopná tělesa</t>
  </si>
  <si>
    <t>30</t>
  </si>
  <si>
    <t>Ocel. deskové otop. těleso s hladkou čelní deskou se spodním připojením, 21VK-300/1800</t>
  </si>
  <si>
    <t>35</t>
  </si>
  <si>
    <t>Ocel. deskové otop. těleso s hladkou čelní deskou se spodním připojením, 21VKL-300/1800, levé</t>
  </si>
  <si>
    <t>31</t>
  </si>
  <si>
    <t>Ocel. deskové otop. těleso s hladkou čelní deskou se spodním připojením, 21VK-600/600</t>
  </si>
  <si>
    <t>32</t>
  </si>
  <si>
    <t>Ocel. deskové otop. těleso s hladkou čelní deskou se spodním připojením, 21VKL-600/600, levé</t>
  </si>
  <si>
    <t>735 15-9230.R00</t>
  </si>
  <si>
    <t xml:space="preserve">Montáž panelových těles 2řadých do délky 1980 mm </t>
  </si>
  <si>
    <t>735 15-6920.R00</t>
  </si>
  <si>
    <t xml:space="preserve">Tlakové zkoušky otopných těles </t>
  </si>
  <si>
    <t>735 19-1903.R00</t>
  </si>
  <si>
    <t xml:space="preserve">Propláchnutí otopných těles ocel., nebo Al </t>
  </si>
  <si>
    <t>m2</t>
  </si>
  <si>
    <t>735 19-1910.R00</t>
  </si>
  <si>
    <t xml:space="preserve">Napuštění vody do otopného systému - bez kotle </t>
  </si>
  <si>
    <t>998 73-5101.R00</t>
  </si>
  <si>
    <t xml:space="preserve">Přesun hmot pro otopná tělesa, výšky do 6 m </t>
  </si>
  <si>
    <t>998 73-5193.R00</t>
  </si>
  <si>
    <t xml:space="preserve">Příplatek zvětšený přesun, otopná tělesa do 500 m </t>
  </si>
  <si>
    <t>998</t>
  </si>
  <si>
    <t>Demontáže</t>
  </si>
  <si>
    <t>735 49-4811.R00</t>
  </si>
  <si>
    <t xml:space="preserve">Vypuštění vody z otopných těles </t>
  </si>
  <si>
    <t>735 20-0010.RA0</t>
  </si>
  <si>
    <t>Demontáž otopných těles litinových článkových (265 článků)</t>
  </si>
  <si>
    <t>733 20-0010.RA0</t>
  </si>
  <si>
    <t xml:space="preserve">Demontáž potrubí ocelového do DN 40 </t>
  </si>
  <si>
    <t>3</t>
  </si>
  <si>
    <t xml:space="preserve">Demontáž izolace, uchycovacího materiálu, armatur </t>
  </si>
  <si>
    <t>kpl</t>
  </si>
  <si>
    <t>2</t>
  </si>
  <si>
    <t xml:space="preserve">Zaslepení stávajícího nevyužitého stoupacího potr. </t>
  </si>
  <si>
    <t>999</t>
  </si>
  <si>
    <t>Požární utěsnění</t>
  </si>
  <si>
    <t>Utěsnění prostupu měděného potrubí požárně dělící konstr.,D+M, min EI 60, do DN 32, včetně protokolu</t>
  </si>
  <si>
    <t xml:space="preserve">Doprava </t>
  </si>
  <si>
    <t>Kompletační činnost zhotovitele</t>
  </si>
  <si>
    <t>Provozní vlivy</t>
  </si>
  <si>
    <t>FaBa engineering, s.r.o., Břeclav</t>
  </si>
  <si>
    <t>Město Břeclav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</si>
</sst>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#,##0.00\ &quot;Kč&quot;"/>
    <numFmt numFmtId="166" formatCode="0.0"/>
  </numFmts>
  <fonts count="21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9" fillId="0" borderId="0" xfId="1" applyFont="1" applyAlignment="1"/>
    <xf numFmtId="0" fontId="9" fillId="0" borderId="0" xfId="1" applyAlignment="1">
      <alignment horizontal="right"/>
    </xf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3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70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69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 x14ac:dyDescent="0.2">
      <c r="A8" s="13" t="s">
        <v>10</v>
      </c>
      <c r="B8" s="15"/>
      <c r="C8" s="19" t="s">
        <v>147</v>
      </c>
      <c r="D8" s="20"/>
      <c r="E8" s="16" t="s">
        <v>11</v>
      </c>
      <c r="F8" s="15"/>
      <c r="G8" s="25">
        <f>IF(PocetMJ=0,,ROUND((F30+F32)/PocetMJ,1))</f>
        <v>0</v>
      </c>
    </row>
    <row r="9" spans="1:57" x14ac:dyDescent="0.2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 x14ac:dyDescent="0.2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 x14ac:dyDescent="0.2">
      <c r="A11" s="30"/>
      <c r="B11" s="11"/>
      <c r="C11" s="11"/>
      <c r="D11" s="11"/>
      <c r="E11" s="33" t="s">
        <v>146</v>
      </c>
      <c r="F11" s="34"/>
      <c r="G11" s="35"/>
    </row>
    <row r="12" spans="1:57" ht="28.5" customHeight="1" thickBot="1" x14ac:dyDescent="0.25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 x14ac:dyDescent="0.25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 x14ac:dyDescent="0.2">
      <c r="A14" s="45"/>
      <c r="B14" s="46" t="s">
        <v>19</v>
      </c>
      <c r="C14" s="47">
        <f>Dodavka</f>
        <v>0</v>
      </c>
      <c r="D14" s="48" t="str">
        <f>Rekapitulace!A18</f>
        <v xml:space="preserve">Doprava </v>
      </c>
      <c r="E14" s="49"/>
      <c r="F14" s="50"/>
      <c r="G14" s="47">
        <f>Rekapitulace!I18</f>
        <v>0</v>
      </c>
    </row>
    <row r="15" spans="1:57" ht="15.95" customHeight="1" x14ac:dyDescent="0.2">
      <c r="A15" s="45" t="s">
        <v>20</v>
      </c>
      <c r="B15" s="46" t="s">
        <v>21</v>
      </c>
      <c r="C15" s="47">
        <f>Mont</f>
        <v>0</v>
      </c>
      <c r="D15" s="26" t="str">
        <f>Rekapitulace!A19</f>
        <v>Kompletační činnost zhotovitele</v>
      </c>
      <c r="E15" s="51"/>
      <c r="F15" s="52"/>
      <c r="G15" s="47">
        <f>Rekapitulace!I19</f>
        <v>0</v>
      </c>
    </row>
    <row r="16" spans="1:57" ht="15.95" customHeight="1" x14ac:dyDescent="0.2">
      <c r="A16" s="45" t="s">
        <v>22</v>
      </c>
      <c r="B16" s="46" t="s">
        <v>23</v>
      </c>
      <c r="C16" s="47">
        <f>HSV</f>
        <v>0</v>
      </c>
      <c r="D16" s="26" t="str">
        <f>Rekapitulace!A20</f>
        <v>Provozní vlivy</v>
      </c>
      <c r="E16" s="51"/>
      <c r="F16" s="52"/>
      <c r="G16" s="47">
        <f>Rekapitulace!I20</f>
        <v>0</v>
      </c>
    </row>
    <row r="17" spans="1:7" ht="15.95" customHeight="1" x14ac:dyDescent="0.2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 x14ac:dyDescent="0.2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 x14ac:dyDescent="0.2">
      <c r="A19" s="54"/>
      <c r="B19" s="46"/>
      <c r="C19" s="47"/>
      <c r="D19" s="26"/>
      <c r="E19" s="51"/>
      <c r="F19" s="52"/>
      <c r="G19" s="47"/>
    </row>
    <row r="20" spans="1:7" ht="15.95" customHeight="1" x14ac:dyDescent="0.2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 x14ac:dyDescent="0.2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 x14ac:dyDescent="0.25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 x14ac:dyDescent="0.2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 x14ac:dyDescent="0.2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 x14ac:dyDescent="0.2">
      <c r="A27" s="30"/>
      <c r="B27" s="11"/>
      <c r="C27" s="31"/>
      <c r="D27" s="11"/>
      <c r="E27" s="31"/>
      <c r="F27" s="11"/>
      <c r="G27" s="12"/>
    </row>
    <row r="28" spans="1:7" ht="97.5" customHeight="1" x14ac:dyDescent="0.2">
      <c r="A28" s="30"/>
      <c r="B28" s="11"/>
      <c r="C28" s="31"/>
      <c r="D28" s="11"/>
      <c r="E28" s="31"/>
      <c r="F28" s="11"/>
      <c r="G28" s="12"/>
    </row>
    <row r="29" spans="1:7" x14ac:dyDescent="0.2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 x14ac:dyDescent="0.2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 x14ac:dyDescent="0.2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 x14ac:dyDescent="0.2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 x14ac:dyDescent="0.2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 x14ac:dyDescent="0.3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 x14ac:dyDescent="0.2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 x14ac:dyDescent="0.2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 x14ac:dyDescent="0.2">
      <c r="A38" s="74"/>
      <c r="B38" s="73"/>
      <c r="C38" s="73"/>
      <c r="D38" s="73"/>
      <c r="E38" s="73"/>
      <c r="F38" s="73"/>
      <c r="G38" s="73"/>
      <c r="H38" t="s">
        <v>4</v>
      </c>
    </row>
    <row r="39" spans="1:8" x14ac:dyDescent="0.2">
      <c r="A39" s="74"/>
      <c r="B39" s="73"/>
      <c r="C39" s="73"/>
      <c r="D39" s="73"/>
      <c r="E39" s="73"/>
      <c r="F39" s="73"/>
      <c r="G39" s="73"/>
      <c r="H39" t="s">
        <v>4</v>
      </c>
    </row>
    <row r="40" spans="1:8" x14ac:dyDescent="0.2">
      <c r="A40" s="74"/>
      <c r="B40" s="73"/>
      <c r="C40" s="73"/>
      <c r="D40" s="73"/>
      <c r="E40" s="73"/>
      <c r="F40" s="73"/>
      <c r="G40" s="73"/>
      <c r="H40" t="s">
        <v>4</v>
      </c>
    </row>
    <row r="41" spans="1:8" x14ac:dyDescent="0.2">
      <c r="A41" s="74"/>
      <c r="B41" s="73"/>
      <c r="C41" s="73"/>
      <c r="D41" s="73"/>
      <c r="E41" s="73"/>
      <c r="F41" s="73"/>
      <c r="G41" s="73"/>
      <c r="H41" t="s">
        <v>4</v>
      </c>
    </row>
    <row r="42" spans="1:8" x14ac:dyDescent="0.2">
      <c r="A42" s="74"/>
      <c r="B42" s="73"/>
      <c r="C42" s="73"/>
      <c r="D42" s="73"/>
      <c r="E42" s="73"/>
      <c r="F42" s="73"/>
      <c r="G42" s="73"/>
      <c r="H42" t="s">
        <v>4</v>
      </c>
    </row>
    <row r="43" spans="1:8" x14ac:dyDescent="0.2">
      <c r="A43" s="74"/>
      <c r="B43" s="73"/>
      <c r="C43" s="73"/>
      <c r="D43" s="73"/>
      <c r="E43" s="73"/>
      <c r="F43" s="73"/>
      <c r="G43" s="73"/>
      <c r="H43" t="s">
        <v>4</v>
      </c>
    </row>
    <row r="44" spans="1:8" x14ac:dyDescent="0.2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 x14ac:dyDescent="0.2">
      <c r="A45" s="74"/>
      <c r="B45" s="73"/>
      <c r="C45" s="73"/>
      <c r="D45" s="73"/>
      <c r="E45" s="73"/>
      <c r="F45" s="73"/>
      <c r="G45" s="73"/>
      <c r="H45" t="s">
        <v>4</v>
      </c>
    </row>
    <row r="46" spans="1:8" x14ac:dyDescent="0.2">
      <c r="B46" s="75"/>
      <c r="C46" s="75"/>
      <c r="D46" s="75"/>
      <c r="E46" s="75"/>
      <c r="F46" s="75"/>
      <c r="G46" s="75"/>
    </row>
    <row r="47" spans="1:8" x14ac:dyDescent="0.2">
      <c r="B47" s="75"/>
      <c r="C47" s="75"/>
      <c r="D47" s="75"/>
      <c r="E47" s="75"/>
      <c r="F47" s="75"/>
      <c r="G47" s="75"/>
    </row>
    <row r="48" spans="1:8" x14ac:dyDescent="0.2">
      <c r="B48" s="75"/>
      <c r="C48" s="75"/>
      <c r="D48" s="75"/>
      <c r="E48" s="75"/>
      <c r="F48" s="75"/>
      <c r="G48" s="75"/>
    </row>
    <row r="49" spans="2:7" x14ac:dyDescent="0.2">
      <c r="B49" s="75"/>
      <c r="C49" s="75"/>
      <c r="D49" s="75"/>
      <c r="E49" s="75"/>
      <c r="F49" s="75"/>
      <c r="G49" s="75"/>
    </row>
    <row r="50" spans="2:7" x14ac:dyDescent="0.2">
      <c r="B50" s="75"/>
      <c r="C50" s="75"/>
      <c r="D50" s="75"/>
      <c r="E50" s="75"/>
      <c r="F50" s="75"/>
      <c r="G50" s="75"/>
    </row>
    <row r="51" spans="2:7" x14ac:dyDescent="0.2">
      <c r="B51" s="75"/>
      <c r="C51" s="75"/>
      <c r="D51" s="75"/>
      <c r="E51" s="75"/>
      <c r="F51" s="75"/>
      <c r="G51" s="75"/>
    </row>
    <row r="52" spans="2:7" x14ac:dyDescent="0.2">
      <c r="B52" s="75"/>
      <c r="C52" s="75"/>
      <c r="D52" s="75"/>
      <c r="E52" s="75"/>
      <c r="F52" s="75"/>
      <c r="G52" s="75"/>
    </row>
    <row r="53" spans="2:7" x14ac:dyDescent="0.2">
      <c r="B53" s="75"/>
      <c r="C53" s="75"/>
      <c r="D53" s="75"/>
      <c r="E53" s="75"/>
      <c r="F53" s="75"/>
      <c r="G53" s="75"/>
    </row>
    <row r="54" spans="2:7" x14ac:dyDescent="0.2">
      <c r="B54" s="75"/>
      <c r="C54" s="75"/>
      <c r="D54" s="75"/>
      <c r="E54" s="75"/>
      <c r="F54" s="75"/>
      <c r="G54" s="75"/>
    </row>
    <row r="55" spans="2:7" x14ac:dyDescent="0.2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2"/>
  <sheetViews>
    <sheetView workbookViewId="0">
      <selection activeCell="H21" sqref="H21:I2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76" t="s">
        <v>5</v>
      </c>
      <c r="B1" s="77"/>
      <c r="C1" s="78" t="str">
        <f>CONCATENATE(cislostavby," ",nazevstavby)</f>
        <v xml:space="preserve"> Z18-016-01 DOMOV SENIORŮ V BŘECLAVI</v>
      </c>
      <c r="D1" s="79"/>
      <c r="E1" s="80"/>
      <c r="F1" s="79"/>
      <c r="G1" s="81"/>
      <c r="H1" s="82"/>
      <c r="I1" s="83"/>
    </row>
    <row r="2" spans="1:57" ht="13.5" thickBot="1" x14ac:dyDescent="0.25">
      <c r="A2" s="84" t="s">
        <v>1</v>
      </c>
      <c r="B2" s="85"/>
      <c r="C2" s="86" t="str">
        <f>CONCATENATE(cisloobjektu," ",nazevobjektu)</f>
        <v xml:space="preserve"> D1.4b - Vytápění</v>
      </c>
      <c r="D2" s="87"/>
      <c r="E2" s="88"/>
      <c r="F2" s="87"/>
      <c r="G2" s="89"/>
      <c r="H2" s="89"/>
      <c r="I2" s="90"/>
    </row>
    <row r="3" spans="1:57" ht="13.5" thickTop="1" x14ac:dyDescent="0.2">
      <c r="F3" s="11"/>
    </row>
    <row r="4" spans="1:57" ht="19.5" customHeight="1" x14ac:dyDescent="0.25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57" s="11" customFormat="1" x14ac:dyDescent="0.2">
      <c r="A7" s="198" t="str">
        <f>Položky!B7</f>
        <v>97</v>
      </c>
      <c r="B7" s="99" t="str">
        <f>Položky!C7</f>
        <v>Prorážení otvorů</v>
      </c>
      <c r="C7" s="100"/>
      <c r="D7" s="101"/>
      <c r="E7" s="199">
        <f>Položky!BA9</f>
        <v>0</v>
      </c>
      <c r="F7" s="200">
        <f>Položky!BB9</f>
        <v>0</v>
      </c>
      <c r="G7" s="200">
        <f>Položky!BC9</f>
        <v>0</v>
      </c>
      <c r="H7" s="200">
        <f>Položky!BD9</f>
        <v>0</v>
      </c>
      <c r="I7" s="201">
        <f>Položky!BE9</f>
        <v>0</v>
      </c>
    </row>
    <row r="8" spans="1:57" s="11" customFormat="1" x14ac:dyDescent="0.2">
      <c r="A8" s="198" t="str">
        <f>Položky!B10</f>
        <v>733</v>
      </c>
      <c r="B8" s="99" t="str">
        <f>Položky!C10</f>
        <v>Rozvod potrubí ÚT</v>
      </c>
      <c r="C8" s="100"/>
      <c r="D8" s="101"/>
      <c r="E8" s="199">
        <f>Položky!BA17</f>
        <v>0</v>
      </c>
      <c r="F8" s="200">
        <f>Položky!BB17</f>
        <v>0</v>
      </c>
      <c r="G8" s="200">
        <f>Položky!BC17</f>
        <v>0</v>
      </c>
      <c r="H8" s="200">
        <f>Položky!BD17</f>
        <v>0</v>
      </c>
      <c r="I8" s="201">
        <f>Položky!BE17</f>
        <v>0</v>
      </c>
    </row>
    <row r="9" spans="1:57" s="11" customFormat="1" x14ac:dyDescent="0.2">
      <c r="A9" s="198" t="str">
        <f>Položky!B18</f>
        <v>734</v>
      </c>
      <c r="B9" s="99" t="str">
        <f>Položky!C18</f>
        <v>Armatury</v>
      </c>
      <c r="C9" s="100"/>
      <c r="D9" s="101"/>
      <c r="E9" s="199">
        <f>Položky!BA25</f>
        <v>0</v>
      </c>
      <c r="F9" s="200">
        <f>Položky!BB25</f>
        <v>0</v>
      </c>
      <c r="G9" s="200">
        <f>Položky!BC25</f>
        <v>0</v>
      </c>
      <c r="H9" s="200">
        <f>Položky!BD25</f>
        <v>0</v>
      </c>
      <c r="I9" s="201">
        <f>Položky!BE25</f>
        <v>0</v>
      </c>
    </row>
    <row r="10" spans="1:57" s="11" customFormat="1" x14ac:dyDescent="0.2">
      <c r="A10" s="198" t="str">
        <f>Položky!B26</f>
        <v>735</v>
      </c>
      <c r="B10" s="99" t="str">
        <f>Položky!C26</f>
        <v>Otopná tělesa</v>
      </c>
      <c r="C10" s="100"/>
      <c r="D10" s="101"/>
      <c r="E10" s="199">
        <f>Položky!BA37</f>
        <v>0</v>
      </c>
      <c r="F10" s="200">
        <f>Položky!BB37</f>
        <v>0</v>
      </c>
      <c r="G10" s="200">
        <f>Položky!BC37</f>
        <v>0</v>
      </c>
      <c r="H10" s="200">
        <f>Položky!BD37</f>
        <v>0</v>
      </c>
      <c r="I10" s="201">
        <f>Položky!BE37</f>
        <v>0</v>
      </c>
    </row>
    <row r="11" spans="1:57" s="11" customFormat="1" x14ac:dyDescent="0.2">
      <c r="A11" s="198" t="str">
        <f>Položky!B38</f>
        <v>998</v>
      </c>
      <c r="B11" s="99" t="str">
        <f>Položky!C38</f>
        <v>Demontáže</v>
      </c>
      <c r="C11" s="100"/>
      <c r="D11" s="101"/>
      <c r="E11" s="199">
        <f>Položky!BA44</f>
        <v>0</v>
      </c>
      <c r="F11" s="200">
        <f>Položky!BB44</f>
        <v>0</v>
      </c>
      <c r="G11" s="200">
        <f>Položky!BC44</f>
        <v>0</v>
      </c>
      <c r="H11" s="200">
        <f>Položky!BD44</f>
        <v>0</v>
      </c>
      <c r="I11" s="201">
        <f>Položky!BE44</f>
        <v>0</v>
      </c>
    </row>
    <row r="12" spans="1:57" s="11" customFormat="1" ht="13.5" thickBot="1" x14ac:dyDescent="0.25">
      <c r="A12" s="198" t="str">
        <f>Položky!B45</f>
        <v>999</v>
      </c>
      <c r="B12" s="99" t="str">
        <f>Položky!C45</f>
        <v>Požární utěsnění</v>
      </c>
      <c r="C12" s="100"/>
      <c r="D12" s="101"/>
      <c r="E12" s="199">
        <f>Položky!BA47</f>
        <v>0</v>
      </c>
      <c r="F12" s="200">
        <f>Položky!BB47</f>
        <v>0</v>
      </c>
      <c r="G12" s="200">
        <f>Položky!BC47</f>
        <v>0</v>
      </c>
      <c r="H12" s="200">
        <f>Položky!BD47</f>
        <v>0</v>
      </c>
      <c r="I12" s="201">
        <f>Položky!BE47</f>
        <v>0</v>
      </c>
    </row>
    <row r="13" spans="1:57" s="107" customFormat="1" ht="13.5" thickBot="1" x14ac:dyDescent="0.25">
      <c r="A13" s="102"/>
      <c r="B13" s="94" t="s">
        <v>50</v>
      </c>
      <c r="C13" s="94"/>
      <c r="D13" s="103"/>
      <c r="E13" s="104">
        <f>SUM(E7:E12)</f>
        <v>0</v>
      </c>
      <c r="F13" s="105">
        <f>SUM(F7:F12)</f>
        <v>0</v>
      </c>
      <c r="G13" s="105">
        <f>SUM(G7:G12)</f>
        <v>0</v>
      </c>
      <c r="H13" s="105">
        <f>SUM(H7:H12)</f>
        <v>0</v>
      </c>
      <c r="I13" s="106">
        <f>SUM(I7:I12)</f>
        <v>0</v>
      </c>
    </row>
    <row r="14" spans="1:57" x14ac:dyDescent="0.2">
      <c r="A14" s="100"/>
      <c r="B14" s="100"/>
      <c r="C14" s="100"/>
      <c r="D14" s="100"/>
      <c r="E14" s="100"/>
      <c r="F14" s="100"/>
      <c r="G14" s="100"/>
      <c r="H14" s="100"/>
      <c r="I14" s="100"/>
    </row>
    <row r="15" spans="1:57" ht="19.5" customHeight="1" x14ac:dyDescent="0.25">
      <c r="A15" s="108" t="s">
        <v>51</v>
      </c>
      <c r="B15" s="108"/>
      <c r="C15" s="108"/>
      <c r="D15" s="108"/>
      <c r="E15" s="108"/>
      <c r="F15" s="108"/>
      <c r="G15" s="109"/>
      <c r="H15" s="108"/>
      <c r="I15" s="108"/>
      <c r="BA15" s="32"/>
      <c r="BB15" s="32"/>
      <c r="BC15" s="32"/>
      <c r="BD15" s="32"/>
      <c r="BE15" s="32"/>
    </row>
    <row r="16" spans="1:57" ht="13.5" thickBot="1" x14ac:dyDescent="0.25">
      <c r="A16" s="110"/>
      <c r="B16" s="110"/>
      <c r="C16" s="110"/>
      <c r="D16" s="110"/>
      <c r="E16" s="110"/>
      <c r="F16" s="110"/>
      <c r="G16" s="110"/>
      <c r="H16" s="110"/>
      <c r="I16" s="110"/>
    </row>
    <row r="17" spans="1:53" x14ac:dyDescent="0.2">
      <c r="A17" s="111" t="s">
        <v>52</v>
      </c>
      <c r="B17" s="112"/>
      <c r="C17" s="112"/>
      <c r="D17" s="113"/>
      <c r="E17" s="114" t="s">
        <v>53</v>
      </c>
      <c r="F17" s="115" t="s">
        <v>54</v>
      </c>
      <c r="G17" s="116" t="s">
        <v>55</v>
      </c>
      <c r="H17" s="117"/>
      <c r="I17" s="118" t="s">
        <v>53</v>
      </c>
    </row>
    <row r="18" spans="1:53" x14ac:dyDescent="0.2">
      <c r="A18" s="119" t="s">
        <v>143</v>
      </c>
      <c r="B18" s="120"/>
      <c r="C18" s="120"/>
      <c r="D18" s="121"/>
      <c r="E18" s="122"/>
      <c r="F18" s="123">
        <v>0</v>
      </c>
      <c r="G18" s="124">
        <f>CHOOSE(BA18+1,HSV+PSV,HSV+PSV+Mont,HSV+PSV+Dodavka+Mont,HSV,PSV,Mont,Dodavka,Mont+Dodavka,0)</f>
        <v>0</v>
      </c>
      <c r="H18" s="125"/>
      <c r="I18" s="126">
        <f>E18+F18*G18/100</f>
        <v>0</v>
      </c>
      <c r="BA18">
        <v>0</v>
      </c>
    </row>
    <row r="19" spans="1:53" x14ac:dyDescent="0.2">
      <c r="A19" s="119" t="s">
        <v>144</v>
      </c>
      <c r="B19" s="120"/>
      <c r="C19" s="120"/>
      <c r="D19" s="121"/>
      <c r="E19" s="122"/>
      <c r="F19" s="123">
        <v>0</v>
      </c>
      <c r="G19" s="124">
        <f>CHOOSE(BA19+1,HSV+PSV,HSV+PSV+Mont,HSV+PSV+Dodavka+Mont,HSV,PSV,Mont,Dodavka,Mont+Dodavka,0)</f>
        <v>0</v>
      </c>
      <c r="H19" s="125"/>
      <c r="I19" s="126">
        <f>E19+F19*G19/100</f>
        <v>0</v>
      </c>
      <c r="BA19">
        <v>0</v>
      </c>
    </row>
    <row r="20" spans="1:53" x14ac:dyDescent="0.2">
      <c r="A20" s="119" t="s">
        <v>145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3" ht="13.5" thickBot="1" x14ac:dyDescent="0.25">
      <c r="A21" s="127"/>
      <c r="B21" s="128" t="s">
        <v>56</v>
      </c>
      <c r="C21" s="129"/>
      <c r="D21" s="130"/>
      <c r="E21" s="131"/>
      <c r="F21" s="132"/>
      <c r="G21" s="132"/>
      <c r="H21" s="133">
        <f>SUM(I18:I20)</f>
        <v>0</v>
      </c>
      <c r="I21" s="134"/>
    </row>
    <row r="22" spans="1:53" x14ac:dyDescent="0.2">
      <c r="A22" s="110"/>
      <c r="B22" s="110"/>
      <c r="C22" s="110"/>
      <c r="D22" s="110"/>
      <c r="E22" s="110"/>
      <c r="F22" s="110"/>
      <c r="G22" s="110"/>
      <c r="H22" s="110"/>
      <c r="I22" s="110"/>
    </row>
    <row r="23" spans="1:53" x14ac:dyDescent="0.2">
      <c r="B23" s="107"/>
      <c r="F23" s="135"/>
      <c r="G23" s="136"/>
      <c r="H23" s="136"/>
      <c r="I23" s="137"/>
    </row>
    <row r="24" spans="1:53" x14ac:dyDescent="0.2">
      <c r="F24" s="135"/>
      <c r="G24" s="136"/>
      <c r="H24" s="136"/>
      <c r="I24" s="137"/>
    </row>
    <row r="25" spans="1:53" x14ac:dyDescent="0.2">
      <c r="F25" s="135"/>
      <c r="G25" s="136"/>
      <c r="H25" s="136"/>
      <c r="I25" s="137"/>
    </row>
    <row r="26" spans="1:53" x14ac:dyDescent="0.2">
      <c r="F26" s="135"/>
      <c r="G26" s="136"/>
      <c r="H26" s="136"/>
      <c r="I26" s="137"/>
    </row>
    <row r="27" spans="1:53" x14ac:dyDescent="0.2">
      <c r="F27" s="135"/>
      <c r="G27" s="136"/>
      <c r="H27" s="136"/>
      <c r="I27" s="137"/>
    </row>
    <row r="28" spans="1:53" x14ac:dyDescent="0.2">
      <c r="F28" s="135"/>
      <c r="G28" s="136"/>
      <c r="H28" s="136"/>
      <c r="I28" s="137"/>
    </row>
    <row r="29" spans="1:53" x14ac:dyDescent="0.2">
      <c r="F29" s="135"/>
      <c r="G29" s="136"/>
      <c r="H29" s="136"/>
      <c r="I29" s="137"/>
    </row>
    <row r="30" spans="1:53" x14ac:dyDescent="0.2">
      <c r="F30" s="135"/>
      <c r="G30" s="136"/>
      <c r="H30" s="136"/>
      <c r="I30" s="137"/>
    </row>
    <row r="31" spans="1:53" x14ac:dyDescent="0.2">
      <c r="F31" s="135"/>
      <c r="G31" s="136"/>
      <c r="H31" s="136"/>
      <c r="I31" s="137"/>
    </row>
    <row r="32" spans="1:53" x14ac:dyDescent="0.2">
      <c r="F32" s="135"/>
      <c r="G32" s="136"/>
      <c r="H32" s="136"/>
      <c r="I32" s="137"/>
    </row>
    <row r="33" spans="6:9" x14ac:dyDescent="0.2">
      <c r="F33" s="135"/>
      <c r="G33" s="136"/>
      <c r="H33" s="136"/>
      <c r="I33" s="137"/>
    </row>
    <row r="34" spans="6:9" x14ac:dyDescent="0.2">
      <c r="F34" s="135"/>
      <c r="G34" s="136"/>
      <c r="H34" s="136"/>
      <c r="I34" s="137"/>
    </row>
    <row r="35" spans="6:9" x14ac:dyDescent="0.2">
      <c r="F35" s="135"/>
      <c r="G35" s="136"/>
      <c r="H35" s="136"/>
      <c r="I35" s="137"/>
    </row>
    <row r="36" spans="6:9" x14ac:dyDescent="0.2">
      <c r="F36" s="135"/>
      <c r="G36" s="136"/>
      <c r="H36" s="136"/>
      <c r="I36" s="137"/>
    </row>
    <row r="37" spans="6:9" x14ac:dyDescent="0.2">
      <c r="F37" s="135"/>
      <c r="G37" s="136"/>
      <c r="H37" s="136"/>
      <c r="I37" s="137"/>
    </row>
    <row r="38" spans="6:9" x14ac:dyDescent="0.2">
      <c r="F38" s="135"/>
      <c r="G38" s="136"/>
      <c r="H38" s="136"/>
      <c r="I38" s="137"/>
    </row>
    <row r="39" spans="6:9" x14ac:dyDescent="0.2">
      <c r="F39" s="135"/>
      <c r="G39" s="136"/>
      <c r="H39" s="136"/>
      <c r="I39" s="137"/>
    </row>
    <row r="40" spans="6:9" x14ac:dyDescent="0.2">
      <c r="F40" s="135"/>
      <c r="G40" s="136"/>
      <c r="H40" s="136"/>
      <c r="I40" s="137"/>
    </row>
    <row r="41" spans="6:9" x14ac:dyDescent="0.2">
      <c r="F41" s="135"/>
      <c r="G41" s="136"/>
      <c r="H41" s="136"/>
      <c r="I41" s="137"/>
    </row>
    <row r="42" spans="6:9" x14ac:dyDescent="0.2">
      <c r="F42" s="135"/>
      <c r="G42" s="136"/>
      <c r="H42" s="136"/>
      <c r="I42" s="137"/>
    </row>
    <row r="43" spans="6:9" x14ac:dyDescent="0.2">
      <c r="F43" s="135"/>
      <c r="G43" s="136"/>
      <c r="H43" s="136"/>
      <c r="I43" s="137"/>
    </row>
    <row r="44" spans="6:9" x14ac:dyDescent="0.2">
      <c r="F44" s="135"/>
      <c r="G44" s="136"/>
      <c r="H44" s="136"/>
      <c r="I44" s="137"/>
    </row>
    <row r="45" spans="6:9" x14ac:dyDescent="0.2">
      <c r="F45" s="135"/>
      <c r="G45" s="136"/>
      <c r="H45" s="136"/>
      <c r="I45" s="137"/>
    </row>
    <row r="46" spans="6:9" x14ac:dyDescent="0.2">
      <c r="F46" s="135"/>
      <c r="G46" s="136"/>
      <c r="H46" s="136"/>
      <c r="I46" s="137"/>
    </row>
    <row r="47" spans="6:9" x14ac:dyDescent="0.2">
      <c r="F47" s="135"/>
      <c r="G47" s="136"/>
      <c r="H47" s="136"/>
      <c r="I47" s="137"/>
    </row>
    <row r="48" spans="6:9" x14ac:dyDescent="0.2">
      <c r="F48" s="135"/>
      <c r="G48" s="136"/>
      <c r="H48" s="136"/>
      <c r="I48" s="137"/>
    </row>
    <row r="49" spans="6:9" x14ac:dyDescent="0.2">
      <c r="F49" s="135"/>
      <c r="G49" s="136"/>
      <c r="H49" s="136"/>
      <c r="I49" s="137"/>
    </row>
    <row r="50" spans="6:9" x14ac:dyDescent="0.2">
      <c r="F50" s="135"/>
      <c r="G50" s="136"/>
      <c r="H50" s="136"/>
      <c r="I50" s="137"/>
    </row>
    <row r="51" spans="6:9" x14ac:dyDescent="0.2">
      <c r="F51" s="135"/>
      <c r="G51" s="136"/>
      <c r="H51" s="136"/>
      <c r="I51" s="137"/>
    </row>
    <row r="52" spans="6:9" x14ac:dyDescent="0.2">
      <c r="F52" s="135"/>
      <c r="G52" s="136"/>
      <c r="H52" s="136"/>
      <c r="I52" s="137"/>
    </row>
    <row r="53" spans="6:9" x14ac:dyDescent="0.2">
      <c r="F53" s="135"/>
      <c r="G53" s="136"/>
      <c r="H53" s="136"/>
      <c r="I53" s="137"/>
    </row>
    <row r="54" spans="6:9" x14ac:dyDescent="0.2">
      <c r="F54" s="135"/>
      <c r="G54" s="136"/>
      <c r="H54" s="136"/>
      <c r="I54" s="137"/>
    </row>
    <row r="55" spans="6:9" x14ac:dyDescent="0.2">
      <c r="F55" s="135"/>
      <c r="G55" s="136"/>
      <c r="H55" s="136"/>
      <c r="I55" s="137"/>
    </row>
    <row r="56" spans="6:9" x14ac:dyDescent="0.2">
      <c r="F56" s="135"/>
      <c r="G56" s="136"/>
      <c r="H56" s="136"/>
      <c r="I56" s="137"/>
    </row>
    <row r="57" spans="6:9" x14ac:dyDescent="0.2">
      <c r="F57" s="135"/>
      <c r="G57" s="136"/>
      <c r="H57" s="136"/>
      <c r="I57" s="137"/>
    </row>
    <row r="58" spans="6:9" x14ac:dyDescent="0.2">
      <c r="F58" s="135"/>
      <c r="G58" s="136"/>
      <c r="H58" s="136"/>
      <c r="I58" s="137"/>
    </row>
    <row r="59" spans="6:9" x14ac:dyDescent="0.2">
      <c r="F59" s="135"/>
      <c r="G59" s="136"/>
      <c r="H59" s="136"/>
      <c r="I59" s="137"/>
    </row>
    <row r="60" spans="6:9" x14ac:dyDescent="0.2">
      <c r="F60" s="135"/>
      <c r="G60" s="136"/>
      <c r="H60" s="136"/>
      <c r="I60" s="137"/>
    </row>
    <row r="61" spans="6:9" x14ac:dyDescent="0.2">
      <c r="F61" s="135"/>
      <c r="G61" s="136"/>
      <c r="H61" s="136"/>
      <c r="I61" s="137"/>
    </row>
    <row r="62" spans="6:9" x14ac:dyDescent="0.2">
      <c r="F62" s="135"/>
      <c r="G62" s="136"/>
      <c r="H62" s="136"/>
      <c r="I62" s="137"/>
    </row>
    <row r="63" spans="6:9" x14ac:dyDescent="0.2">
      <c r="F63" s="135"/>
      <c r="G63" s="136"/>
      <c r="H63" s="136"/>
      <c r="I63" s="137"/>
    </row>
    <row r="64" spans="6:9" x14ac:dyDescent="0.2">
      <c r="F64" s="135"/>
      <c r="G64" s="136"/>
      <c r="H64" s="136"/>
      <c r="I64" s="137"/>
    </row>
    <row r="65" spans="6:9" x14ac:dyDescent="0.2">
      <c r="F65" s="135"/>
      <c r="G65" s="136"/>
      <c r="H65" s="136"/>
      <c r="I65" s="137"/>
    </row>
    <row r="66" spans="6:9" x14ac:dyDescent="0.2">
      <c r="F66" s="135"/>
      <c r="G66" s="136"/>
      <c r="H66" s="136"/>
      <c r="I66" s="137"/>
    </row>
    <row r="67" spans="6:9" x14ac:dyDescent="0.2">
      <c r="F67" s="135"/>
      <c r="G67" s="136"/>
      <c r="H67" s="136"/>
      <c r="I67" s="137"/>
    </row>
    <row r="68" spans="6:9" x14ac:dyDescent="0.2">
      <c r="F68" s="135"/>
      <c r="G68" s="136"/>
      <c r="H68" s="136"/>
      <c r="I68" s="137"/>
    </row>
    <row r="69" spans="6:9" x14ac:dyDescent="0.2">
      <c r="F69" s="135"/>
      <c r="G69" s="136"/>
      <c r="H69" s="136"/>
      <c r="I69" s="137"/>
    </row>
    <row r="70" spans="6:9" x14ac:dyDescent="0.2">
      <c r="F70" s="135"/>
      <c r="G70" s="136"/>
      <c r="H70" s="136"/>
      <c r="I70" s="137"/>
    </row>
    <row r="71" spans="6:9" x14ac:dyDescent="0.2">
      <c r="F71" s="135"/>
      <c r="G71" s="136"/>
      <c r="H71" s="136"/>
      <c r="I71" s="137"/>
    </row>
    <row r="72" spans="6:9" x14ac:dyDescent="0.2">
      <c r="F72" s="135"/>
      <c r="G72" s="136"/>
      <c r="H72" s="136"/>
      <c r="I72" s="137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20"/>
  <sheetViews>
    <sheetView showGridLines="0" showZeros="0" zoomScaleNormal="100" workbookViewId="0">
      <selection activeCell="A47" sqref="A47:IV49"/>
    </sheetView>
  </sheetViews>
  <sheetFormatPr defaultRowHeight="12.75" x14ac:dyDescent="0.2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92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 x14ac:dyDescent="0.2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 x14ac:dyDescent="0.25">
      <c r="A2" s="140"/>
      <c r="B2" s="141"/>
      <c r="C2" s="142"/>
      <c r="D2" s="142"/>
      <c r="E2" s="143"/>
      <c r="F2" s="142"/>
      <c r="G2" s="142"/>
    </row>
    <row r="3" spans="1:104" ht="13.5" thickTop="1" x14ac:dyDescent="0.2">
      <c r="A3" s="144" t="s">
        <v>5</v>
      </c>
      <c r="B3" s="145"/>
      <c r="C3" s="146" t="str">
        <f>CONCATENATE(cislostavby," ",nazevstavby)</f>
        <v xml:space="preserve"> Z18-016-01 DOMOV SENIORŮ V BŘECLAVI</v>
      </c>
      <c r="D3" s="147"/>
      <c r="E3" s="148"/>
      <c r="F3" s="149">
        <f>Rekapitulace!H1</f>
        <v>0</v>
      </c>
      <c r="G3" s="150"/>
    </row>
    <row r="4" spans="1:104" ht="13.5" thickBot="1" x14ac:dyDescent="0.25">
      <c r="A4" s="151" t="s">
        <v>1</v>
      </c>
      <c r="B4" s="152"/>
      <c r="C4" s="153" t="str">
        <f>CONCATENATE(cisloobjektu," ",nazevobjektu)</f>
        <v xml:space="preserve"> D1.4b - Vytápění</v>
      </c>
      <c r="D4" s="154"/>
      <c r="E4" s="155"/>
      <c r="F4" s="155"/>
      <c r="G4" s="156"/>
    </row>
    <row r="5" spans="1:104" ht="13.5" thickTop="1" x14ac:dyDescent="0.2">
      <c r="A5" s="157"/>
      <c r="B5" s="158"/>
      <c r="C5" s="158"/>
      <c r="D5" s="140"/>
      <c r="E5" s="159"/>
      <c r="F5" s="140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71</v>
      </c>
      <c r="C7" s="167" t="s">
        <v>72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73</v>
      </c>
      <c r="C8" s="175" t="s">
        <v>74</v>
      </c>
      <c r="D8" s="176" t="s">
        <v>67</v>
      </c>
      <c r="E8" s="177">
        <v>1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 x14ac:dyDescent="0.2">
      <c r="A9" s="184"/>
      <c r="B9" s="185" t="s">
        <v>68</v>
      </c>
      <c r="C9" s="186" t="str">
        <f>CONCATENATE(B7," ",C7)</f>
        <v>97 Prorážení otvorů</v>
      </c>
      <c r="D9" s="184"/>
      <c r="E9" s="187"/>
      <c r="F9" s="187"/>
      <c r="G9" s="188">
        <f>SUM(G7:G8)</f>
        <v>0</v>
      </c>
      <c r="O9" s="172">
        <v>4</v>
      </c>
      <c r="BA9" s="189">
        <f>SUM(BA7:BA8)</f>
        <v>0</v>
      </c>
      <c r="BB9" s="189">
        <f>SUM(BB7:BB8)</f>
        <v>0</v>
      </c>
      <c r="BC9" s="189">
        <f>SUM(BC7:BC8)</f>
        <v>0</v>
      </c>
      <c r="BD9" s="189">
        <f>SUM(BD7:BD8)</f>
        <v>0</v>
      </c>
      <c r="BE9" s="189">
        <f>SUM(BE7:BE8)</f>
        <v>0</v>
      </c>
    </row>
    <row r="10" spans="1:104" x14ac:dyDescent="0.2">
      <c r="A10" s="165" t="s">
        <v>65</v>
      </c>
      <c r="B10" s="166" t="s">
        <v>75</v>
      </c>
      <c r="C10" s="167" t="s">
        <v>76</v>
      </c>
      <c r="D10" s="168"/>
      <c r="E10" s="169"/>
      <c r="F10" s="169"/>
      <c r="G10" s="170"/>
      <c r="H10" s="171"/>
      <c r="I10" s="171"/>
      <c r="O10" s="172">
        <v>1</v>
      </c>
    </row>
    <row r="11" spans="1:104" x14ac:dyDescent="0.2">
      <c r="A11" s="173">
        <v>2</v>
      </c>
      <c r="B11" s="174" t="s">
        <v>77</v>
      </c>
      <c r="C11" s="175" t="s">
        <v>78</v>
      </c>
      <c r="D11" s="176" t="s">
        <v>79</v>
      </c>
      <c r="E11" s="177">
        <v>45</v>
      </c>
      <c r="F11" s="177">
        <v>0</v>
      </c>
      <c r="G11" s="178">
        <f>E11*F11</f>
        <v>0</v>
      </c>
      <c r="O11" s="172">
        <v>2</v>
      </c>
      <c r="AA11" s="139">
        <v>12</v>
      </c>
      <c r="AB11" s="139">
        <v>0</v>
      </c>
      <c r="AC11" s="139">
        <v>2</v>
      </c>
      <c r="AZ11" s="139">
        <v>2</v>
      </c>
      <c r="BA11" s="139">
        <f>IF(AZ11=1,G11,0)</f>
        <v>0</v>
      </c>
      <c r="BB11" s="139">
        <f>IF(AZ11=2,G11,0)</f>
        <v>0</v>
      </c>
      <c r="BC11" s="139">
        <f>IF(AZ11=3,G11,0)</f>
        <v>0</v>
      </c>
      <c r="BD11" s="139">
        <f>IF(AZ11=4,G11,0)</f>
        <v>0</v>
      </c>
      <c r="BE11" s="139">
        <f>IF(AZ11=5,G11,0)</f>
        <v>0</v>
      </c>
      <c r="CZ11" s="139">
        <v>6.4000000000000003E-3</v>
      </c>
    </row>
    <row r="12" spans="1:104" ht="22.5" x14ac:dyDescent="0.2">
      <c r="A12" s="173">
        <v>3</v>
      </c>
      <c r="B12" s="174" t="s">
        <v>80</v>
      </c>
      <c r="C12" s="175" t="s">
        <v>81</v>
      </c>
      <c r="D12" s="176" t="s">
        <v>79</v>
      </c>
      <c r="E12" s="177">
        <v>45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2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4.0000000000000003E-5</v>
      </c>
    </row>
    <row r="13" spans="1:104" x14ac:dyDescent="0.2">
      <c r="A13" s="173">
        <v>4</v>
      </c>
      <c r="B13" s="174" t="s">
        <v>82</v>
      </c>
      <c r="C13" s="175" t="s">
        <v>83</v>
      </c>
      <c r="D13" s="176" t="s">
        <v>79</v>
      </c>
      <c r="E13" s="177">
        <v>45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4</v>
      </c>
      <c r="AZ13" s="139">
        <v>2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 x14ac:dyDescent="0.2">
      <c r="A14" s="173">
        <v>5</v>
      </c>
      <c r="B14" s="174" t="s">
        <v>84</v>
      </c>
      <c r="C14" s="175" t="s">
        <v>85</v>
      </c>
      <c r="D14" s="176" t="s">
        <v>79</v>
      </c>
      <c r="E14" s="177">
        <v>45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5</v>
      </c>
      <c r="AZ14" s="139">
        <v>2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x14ac:dyDescent="0.2">
      <c r="A15" s="173">
        <v>6</v>
      </c>
      <c r="B15" s="174" t="s">
        <v>86</v>
      </c>
      <c r="C15" s="175" t="s">
        <v>87</v>
      </c>
      <c r="D15" s="176" t="s">
        <v>88</v>
      </c>
      <c r="E15" s="177">
        <v>0.1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6</v>
      </c>
      <c r="AZ15" s="139">
        <v>2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 x14ac:dyDescent="0.2">
      <c r="A16" s="173">
        <v>7</v>
      </c>
      <c r="B16" s="174" t="s">
        <v>89</v>
      </c>
      <c r="C16" s="175" t="s">
        <v>90</v>
      </c>
      <c r="D16" s="176" t="s">
        <v>88</v>
      </c>
      <c r="E16" s="177">
        <v>0.1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7</v>
      </c>
      <c r="AZ16" s="139">
        <v>2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0</v>
      </c>
    </row>
    <row r="17" spans="1:104" x14ac:dyDescent="0.2">
      <c r="A17" s="184"/>
      <c r="B17" s="185" t="s">
        <v>68</v>
      </c>
      <c r="C17" s="186" t="str">
        <f>CONCATENATE(B10," ",C10)</f>
        <v>733 Rozvod potrubí ÚT</v>
      </c>
      <c r="D17" s="184"/>
      <c r="E17" s="187"/>
      <c r="F17" s="187"/>
      <c r="G17" s="188">
        <f>SUM(G10:G16)</f>
        <v>0</v>
      </c>
      <c r="O17" s="172">
        <v>4</v>
      </c>
      <c r="BA17" s="189">
        <f>SUM(BA10:BA16)</f>
        <v>0</v>
      </c>
      <c r="BB17" s="189">
        <f>SUM(BB10:BB16)</f>
        <v>0</v>
      </c>
      <c r="BC17" s="189">
        <f>SUM(BC10:BC16)</f>
        <v>0</v>
      </c>
      <c r="BD17" s="189">
        <f>SUM(BD10:BD16)</f>
        <v>0</v>
      </c>
      <c r="BE17" s="189">
        <f>SUM(BE10:BE16)</f>
        <v>0</v>
      </c>
    </row>
    <row r="18" spans="1:104" x14ac:dyDescent="0.2">
      <c r="A18" s="165" t="s">
        <v>65</v>
      </c>
      <c r="B18" s="166" t="s">
        <v>91</v>
      </c>
      <c r="C18" s="167" t="s">
        <v>92</v>
      </c>
      <c r="D18" s="168"/>
      <c r="E18" s="169"/>
      <c r="F18" s="169"/>
      <c r="G18" s="170"/>
      <c r="H18" s="171"/>
      <c r="I18" s="171"/>
      <c r="O18" s="172">
        <v>1</v>
      </c>
    </row>
    <row r="19" spans="1:104" x14ac:dyDescent="0.2">
      <c r="A19" s="173">
        <v>8</v>
      </c>
      <c r="B19" s="174" t="s">
        <v>93</v>
      </c>
      <c r="C19" s="175" t="s">
        <v>94</v>
      </c>
      <c r="D19" s="176" t="s">
        <v>67</v>
      </c>
      <c r="E19" s="177">
        <v>13</v>
      </c>
      <c r="F19" s="177">
        <v>0</v>
      </c>
      <c r="G19" s="178">
        <f>E19*F19</f>
        <v>0</v>
      </c>
      <c r="O19" s="172">
        <v>2</v>
      </c>
      <c r="AA19" s="139">
        <v>12</v>
      </c>
      <c r="AB19" s="139">
        <v>0</v>
      </c>
      <c r="AC19" s="139">
        <v>8</v>
      </c>
      <c r="AZ19" s="139">
        <v>2</v>
      </c>
      <c r="BA19" s="139">
        <f>IF(AZ19=1,G19,0)</f>
        <v>0</v>
      </c>
      <c r="BB19" s="139">
        <f>IF(AZ19=2,G19,0)</f>
        <v>0</v>
      </c>
      <c r="BC19" s="139">
        <f>IF(AZ19=3,G19,0)</f>
        <v>0</v>
      </c>
      <c r="BD19" s="139">
        <f>IF(AZ19=4,G19,0)</f>
        <v>0</v>
      </c>
      <c r="BE19" s="139">
        <f>IF(AZ19=5,G19,0)</f>
        <v>0</v>
      </c>
      <c r="CZ19" s="139">
        <v>0</v>
      </c>
    </row>
    <row r="20" spans="1:104" x14ac:dyDescent="0.2">
      <c r="A20" s="179"/>
      <c r="B20" s="180"/>
      <c r="C20" s="181" t="s">
        <v>95</v>
      </c>
      <c r="D20" s="182"/>
      <c r="E20" s="182"/>
      <c r="F20" s="182"/>
      <c r="G20" s="183"/>
      <c r="O20" s="172">
        <v>3</v>
      </c>
    </row>
    <row r="21" spans="1:104" x14ac:dyDescent="0.2">
      <c r="A21" s="173">
        <v>9</v>
      </c>
      <c r="B21" s="174" t="s">
        <v>96</v>
      </c>
      <c r="C21" s="175" t="s">
        <v>97</v>
      </c>
      <c r="D21" s="176" t="s">
        <v>67</v>
      </c>
      <c r="E21" s="177">
        <v>13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9</v>
      </c>
      <c r="AZ21" s="139">
        <v>2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0</v>
      </c>
    </row>
    <row r="22" spans="1:104" x14ac:dyDescent="0.2">
      <c r="A22" s="173">
        <v>10</v>
      </c>
      <c r="B22" s="174" t="s">
        <v>98</v>
      </c>
      <c r="C22" s="175" t="s">
        <v>99</v>
      </c>
      <c r="D22" s="176" t="s">
        <v>67</v>
      </c>
      <c r="E22" s="177">
        <v>26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10</v>
      </c>
      <c r="AZ22" s="139">
        <v>2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0</v>
      </c>
    </row>
    <row r="23" spans="1:104" x14ac:dyDescent="0.2">
      <c r="A23" s="173">
        <v>11</v>
      </c>
      <c r="B23" s="174" t="s">
        <v>100</v>
      </c>
      <c r="C23" s="175" t="s">
        <v>101</v>
      </c>
      <c r="D23" s="176" t="s">
        <v>88</v>
      </c>
      <c r="E23" s="177">
        <v>0.01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11</v>
      </c>
      <c r="AZ23" s="139">
        <v>2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0</v>
      </c>
    </row>
    <row r="24" spans="1:104" x14ac:dyDescent="0.2">
      <c r="A24" s="173">
        <v>12</v>
      </c>
      <c r="B24" s="174" t="s">
        <v>102</v>
      </c>
      <c r="C24" s="175" t="s">
        <v>103</v>
      </c>
      <c r="D24" s="176" t="s">
        <v>88</v>
      </c>
      <c r="E24" s="177">
        <v>0.01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12</v>
      </c>
      <c r="AZ24" s="139">
        <v>2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0</v>
      </c>
    </row>
    <row r="25" spans="1:104" x14ac:dyDescent="0.2">
      <c r="A25" s="184"/>
      <c r="B25" s="185" t="s">
        <v>68</v>
      </c>
      <c r="C25" s="186" t="str">
        <f>CONCATENATE(B18," ",C18)</f>
        <v>734 Armatury</v>
      </c>
      <c r="D25" s="184"/>
      <c r="E25" s="187"/>
      <c r="F25" s="187"/>
      <c r="G25" s="188">
        <f>SUM(G18:G24)</f>
        <v>0</v>
      </c>
      <c r="O25" s="172">
        <v>4</v>
      </c>
      <c r="BA25" s="189">
        <f>SUM(BA18:BA24)</f>
        <v>0</v>
      </c>
      <c r="BB25" s="189">
        <f>SUM(BB18:BB24)</f>
        <v>0</v>
      </c>
      <c r="BC25" s="189">
        <f>SUM(BC18:BC24)</f>
        <v>0</v>
      </c>
      <c r="BD25" s="189">
        <f>SUM(BD18:BD24)</f>
        <v>0</v>
      </c>
      <c r="BE25" s="189">
        <f>SUM(BE18:BE24)</f>
        <v>0</v>
      </c>
    </row>
    <row r="26" spans="1:104" x14ac:dyDescent="0.2">
      <c r="A26" s="165" t="s">
        <v>65</v>
      </c>
      <c r="B26" s="166" t="s">
        <v>104</v>
      </c>
      <c r="C26" s="167" t="s">
        <v>105</v>
      </c>
      <c r="D26" s="168"/>
      <c r="E26" s="169"/>
      <c r="F26" s="169"/>
      <c r="G26" s="170"/>
      <c r="H26" s="171"/>
      <c r="I26" s="171"/>
      <c r="O26" s="172">
        <v>1</v>
      </c>
    </row>
    <row r="27" spans="1:104" ht="22.5" x14ac:dyDescent="0.2">
      <c r="A27" s="173">
        <v>13</v>
      </c>
      <c r="B27" s="174" t="s">
        <v>106</v>
      </c>
      <c r="C27" s="175" t="s">
        <v>107</v>
      </c>
      <c r="D27" s="176" t="s">
        <v>67</v>
      </c>
      <c r="E27" s="177">
        <v>6</v>
      </c>
      <c r="F27" s="177">
        <v>0</v>
      </c>
      <c r="G27" s="178">
        <f>E27*F27</f>
        <v>0</v>
      </c>
      <c r="O27" s="172">
        <v>2</v>
      </c>
      <c r="AA27" s="139">
        <v>12</v>
      </c>
      <c r="AB27" s="139">
        <v>0</v>
      </c>
      <c r="AC27" s="139">
        <v>13</v>
      </c>
      <c r="AZ27" s="139">
        <v>2</v>
      </c>
      <c r="BA27" s="139">
        <f>IF(AZ27=1,G27,0)</f>
        <v>0</v>
      </c>
      <c r="BB27" s="139">
        <f>IF(AZ27=2,G27,0)</f>
        <v>0</v>
      </c>
      <c r="BC27" s="139">
        <f>IF(AZ27=3,G27,0)</f>
        <v>0</v>
      </c>
      <c r="BD27" s="139">
        <f>IF(AZ27=4,G27,0)</f>
        <v>0</v>
      </c>
      <c r="BE27" s="139">
        <f>IF(AZ27=5,G27,0)</f>
        <v>0</v>
      </c>
      <c r="CZ27" s="139">
        <v>0</v>
      </c>
    </row>
    <row r="28" spans="1:104" ht="22.5" x14ac:dyDescent="0.2">
      <c r="A28" s="173">
        <v>14</v>
      </c>
      <c r="B28" s="174" t="s">
        <v>108</v>
      </c>
      <c r="C28" s="175" t="s">
        <v>109</v>
      </c>
      <c r="D28" s="176" t="s">
        <v>67</v>
      </c>
      <c r="E28" s="177">
        <v>5</v>
      </c>
      <c r="F28" s="177">
        <v>0</v>
      </c>
      <c r="G28" s="178">
        <f>E28*F28</f>
        <v>0</v>
      </c>
      <c r="O28" s="172">
        <v>2</v>
      </c>
      <c r="AA28" s="139">
        <v>12</v>
      </c>
      <c r="AB28" s="139">
        <v>0</v>
      </c>
      <c r="AC28" s="139">
        <v>14</v>
      </c>
      <c r="AZ28" s="139">
        <v>2</v>
      </c>
      <c r="BA28" s="139">
        <f>IF(AZ28=1,G28,0)</f>
        <v>0</v>
      </c>
      <c r="BB28" s="139">
        <f>IF(AZ28=2,G28,0)</f>
        <v>0</v>
      </c>
      <c r="BC28" s="139">
        <f>IF(AZ28=3,G28,0)</f>
        <v>0</v>
      </c>
      <c r="BD28" s="139">
        <f>IF(AZ28=4,G28,0)</f>
        <v>0</v>
      </c>
      <c r="BE28" s="139">
        <f>IF(AZ28=5,G28,0)</f>
        <v>0</v>
      </c>
      <c r="CZ28" s="139">
        <v>0</v>
      </c>
    </row>
    <row r="29" spans="1:104" ht="22.5" x14ac:dyDescent="0.2">
      <c r="A29" s="173">
        <v>15</v>
      </c>
      <c r="B29" s="174" t="s">
        <v>110</v>
      </c>
      <c r="C29" s="175" t="s">
        <v>111</v>
      </c>
      <c r="D29" s="176" t="s">
        <v>67</v>
      </c>
      <c r="E29" s="177">
        <v>1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15</v>
      </c>
      <c r="AZ29" s="139">
        <v>2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0</v>
      </c>
    </row>
    <row r="30" spans="1:104" ht="22.5" x14ac:dyDescent="0.2">
      <c r="A30" s="173">
        <v>16</v>
      </c>
      <c r="B30" s="174" t="s">
        <v>112</v>
      </c>
      <c r="C30" s="175" t="s">
        <v>113</v>
      </c>
      <c r="D30" s="176" t="s">
        <v>67</v>
      </c>
      <c r="E30" s="177">
        <v>1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16</v>
      </c>
      <c r="AZ30" s="139">
        <v>2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0</v>
      </c>
    </row>
    <row r="31" spans="1:104" x14ac:dyDescent="0.2">
      <c r="A31" s="173">
        <v>17</v>
      </c>
      <c r="B31" s="174" t="s">
        <v>114</v>
      </c>
      <c r="C31" s="175" t="s">
        <v>115</v>
      </c>
      <c r="D31" s="176" t="s">
        <v>67</v>
      </c>
      <c r="E31" s="177">
        <v>13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17</v>
      </c>
      <c r="AZ31" s="139">
        <v>2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0</v>
      </c>
    </row>
    <row r="32" spans="1:104" x14ac:dyDescent="0.2">
      <c r="A32" s="173">
        <v>18</v>
      </c>
      <c r="B32" s="174" t="s">
        <v>116</v>
      </c>
      <c r="C32" s="175" t="s">
        <v>117</v>
      </c>
      <c r="D32" s="176" t="s">
        <v>67</v>
      </c>
      <c r="E32" s="177">
        <v>13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18</v>
      </c>
      <c r="AZ32" s="139">
        <v>2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0</v>
      </c>
    </row>
    <row r="33" spans="1:104" x14ac:dyDescent="0.2">
      <c r="A33" s="173">
        <v>19</v>
      </c>
      <c r="B33" s="174" t="s">
        <v>118</v>
      </c>
      <c r="C33" s="175" t="s">
        <v>119</v>
      </c>
      <c r="D33" s="176" t="s">
        <v>120</v>
      </c>
      <c r="E33" s="177">
        <v>7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19</v>
      </c>
      <c r="AZ33" s="139">
        <v>2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0</v>
      </c>
    </row>
    <row r="34" spans="1:104" x14ac:dyDescent="0.2">
      <c r="A34" s="173">
        <v>20</v>
      </c>
      <c r="B34" s="174" t="s">
        <v>121</v>
      </c>
      <c r="C34" s="175" t="s">
        <v>122</v>
      </c>
      <c r="D34" s="176" t="s">
        <v>120</v>
      </c>
      <c r="E34" s="177">
        <v>7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20</v>
      </c>
      <c r="AZ34" s="139">
        <v>2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0</v>
      </c>
    </row>
    <row r="35" spans="1:104" x14ac:dyDescent="0.2">
      <c r="A35" s="173">
        <v>21</v>
      </c>
      <c r="B35" s="174" t="s">
        <v>123</v>
      </c>
      <c r="C35" s="175" t="s">
        <v>124</v>
      </c>
      <c r="D35" s="176" t="s">
        <v>88</v>
      </c>
      <c r="E35" s="177">
        <v>0.1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21</v>
      </c>
      <c r="AZ35" s="139">
        <v>2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0</v>
      </c>
    </row>
    <row r="36" spans="1:104" x14ac:dyDescent="0.2">
      <c r="A36" s="173">
        <v>22</v>
      </c>
      <c r="B36" s="174" t="s">
        <v>125</v>
      </c>
      <c r="C36" s="175" t="s">
        <v>126</v>
      </c>
      <c r="D36" s="176" t="s">
        <v>88</v>
      </c>
      <c r="E36" s="177">
        <v>0.1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22</v>
      </c>
      <c r="AZ36" s="139">
        <v>2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0</v>
      </c>
    </row>
    <row r="37" spans="1:104" x14ac:dyDescent="0.2">
      <c r="A37" s="184"/>
      <c r="B37" s="185" t="s">
        <v>68</v>
      </c>
      <c r="C37" s="186" t="str">
        <f>CONCATENATE(B26," ",C26)</f>
        <v>735 Otopná tělesa</v>
      </c>
      <c r="D37" s="184"/>
      <c r="E37" s="187"/>
      <c r="F37" s="187"/>
      <c r="G37" s="188">
        <f>SUM(G26:G36)</f>
        <v>0</v>
      </c>
      <c r="O37" s="172">
        <v>4</v>
      </c>
      <c r="BA37" s="189">
        <f>SUM(BA26:BA36)</f>
        <v>0</v>
      </c>
      <c r="BB37" s="189">
        <f>SUM(BB26:BB36)</f>
        <v>0</v>
      </c>
      <c r="BC37" s="189">
        <f>SUM(BC26:BC36)</f>
        <v>0</v>
      </c>
      <c r="BD37" s="189">
        <f>SUM(BD26:BD36)</f>
        <v>0</v>
      </c>
      <c r="BE37" s="189">
        <f>SUM(BE26:BE36)</f>
        <v>0</v>
      </c>
    </row>
    <row r="38" spans="1:104" x14ac:dyDescent="0.2">
      <c r="A38" s="165" t="s">
        <v>65</v>
      </c>
      <c r="B38" s="166" t="s">
        <v>127</v>
      </c>
      <c r="C38" s="167" t="s">
        <v>128</v>
      </c>
      <c r="D38" s="168"/>
      <c r="E38" s="169"/>
      <c r="F38" s="169"/>
      <c r="G38" s="170"/>
      <c r="H38" s="171"/>
      <c r="I38" s="171"/>
      <c r="O38" s="172">
        <v>1</v>
      </c>
    </row>
    <row r="39" spans="1:104" x14ac:dyDescent="0.2">
      <c r="A39" s="173">
        <v>23</v>
      </c>
      <c r="B39" s="174" t="s">
        <v>129</v>
      </c>
      <c r="C39" s="175" t="s">
        <v>130</v>
      </c>
      <c r="D39" s="176" t="s">
        <v>120</v>
      </c>
      <c r="E39" s="177">
        <v>48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23</v>
      </c>
      <c r="AZ39" s="139">
        <v>1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ht="22.5" x14ac:dyDescent="0.2">
      <c r="A40" s="173">
        <v>24</v>
      </c>
      <c r="B40" s="174" t="s">
        <v>131</v>
      </c>
      <c r="C40" s="175" t="s">
        <v>132</v>
      </c>
      <c r="D40" s="176" t="s">
        <v>120</v>
      </c>
      <c r="E40" s="177">
        <v>48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24</v>
      </c>
      <c r="AZ40" s="139">
        <v>1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0</v>
      </c>
    </row>
    <row r="41" spans="1:104" x14ac:dyDescent="0.2">
      <c r="A41" s="173">
        <v>25</v>
      </c>
      <c r="B41" s="174" t="s">
        <v>133</v>
      </c>
      <c r="C41" s="175" t="s">
        <v>134</v>
      </c>
      <c r="D41" s="176" t="s">
        <v>79</v>
      </c>
      <c r="E41" s="177">
        <v>70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25</v>
      </c>
      <c r="AZ41" s="139">
        <v>1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4.0000000000000003E-5</v>
      </c>
    </row>
    <row r="42" spans="1:104" x14ac:dyDescent="0.2">
      <c r="A42" s="173">
        <v>26</v>
      </c>
      <c r="B42" s="174" t="s">
        <v>135</v>
      </c>
      <c r="C42" s="175" t="s">
        <v>136</v>
      </c>
      <c r="D42" s="176" t="s">
        <v>137</v>
      </c>
      <c r="E42" s="177">
        <v>1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26</v>
      </c>
      <c r="AZ42" s="139">
        <v>1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0</v>
      </c>
    </row>
    <row r="43" spans="1:104" x14ac:dyDescent="0.2">
      <c r="A43" s="173">
        <v>27</v>
      </c>
      <c r="B43" s="174" t="s">
        <v>138</v>
      </c>
      <c r="C43" s="175" t="s">
        <v>139</v>
      </c>
      <c r="D43" s="176" t="s">
        <v>67</v>
      </c>
      <c r="E43" s="177">
        <v>6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27</v>
      </c>
      <c r="AZ43" s="139">
        <v>1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0</v>
      </c>
    </row>
    <row r="44" spans="1:104" x14ac:dyDescent="0.2">
      <c r="A44" s="184"/>
      <c r="B44" s="185" t="s">
        <v>68</v>
      </c>
      <c r="C44" s="186" t="str">
        <f>CONCATENATE(B38," ",C38)</f>
        <v>998 Demontáže</v>
      </c>
      <c r="D44" s="184"/>
      <c r="E44" s="187"/>
      <c r="F44" s="187"/>
      <c r="G44" s="188">
        <f>SUM(G38:G43)</f>
        <v>0</v>
      </c>
      <c r="O44" s="172">
        <v>4</v>
      </c>
      <c r="BA44" s="189">
        <f>SUM(BA38:BA43)</f>
        <v>0</v>
      </c>
      <c r="BB44" s="189">
        <f>SUM(BB38:BB43)</f>
        <v>0</v>
      </c>
      <c r="BC44" s="189">
        <f>SUM(BC38:BC43)</f>
        <v>0</v>
      </c>
      <c r="BD44" s="189">
        <f>SUM(BD38:BD43)</f>
        <v>0</v>
      </c>
      <c r="BE44" s="189">
        <f>SUM(BE38:BE43)</f>
        <v>0</v>
      </c>
    </row>
    <row r="45" spans="1:104" x14ac:dyDescent="0.2">
      <c r="A45" s="165" t="s">
        <v>65</v>
      </c>
      <c r="B45" s="166" t="s">
        <v>140</v>
      </c>
      <c r="C45" s="167" t="s">
        <v>141</v>
      </c>
      <c r="D45" s="168"/>
      <c r="E45" s="169"/>
      <c r="F45" s="169"/>
      <c r="G45" s="170"/>
      <c r="H45" s="171"/>
      <c r="I45" s="171"/>
      <c r="O45" s="172">
        <v>1</v>
      </c>
    </row>
    <row r="46" spans="1:104" ht="22.5" x14ac:dyDescent="0.2">
      <c r="A46" s="173">
        <v>28</v>
      </c>
      <c r="B46" s="174" t="s">
        <v>66</v>
      </c>
      <c r="C46" s="175" t="s">
        <v>142</v>
      </c>
      <c r="D46" s="176" t="s">
        <v>67</v>
      </c>
      <c r="E46" s="177">
        <v>9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28</v>
      </c>
      <c r="AZ46" s="139">
        <v>1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 x14ac:dyDescent="0.2">
      <c r="A47" s="184"/>
      <c r="B47" s="185" t="s">
        <v>68</v>
      </c>
      <c r="C47" s="186" t="str">
        <f>CONCATENATE(B45," ",C45)</f>
        <v>999 Požární utěsnění</v>
      </c>
      <c r="D47" s="184"/>
      <c r="E47" s="187"/>
      <c r="F47" s="187"/>
      <c r="G47" s="188">
        <f>SUM(G45:G46)</f>
        <v>0</v>
      </c>
      <c r="O47" s="172">
        <v>4</v>
      </c>
      <c r="BA47" s="189">
        <f>SUM(BA45:BA46)</f>
        <v>0</v>
      </c>
      <c r="BB47" s="189">
        <f>SUM(BB45:BB46)</f>
        <v>0</v>
      </c>
      <c r="BC47" s="189">
        <f>SUM(BC45:BC46)</f>
        <v>0</v>
      </c>
      <c r="BD47" s="189">
        <f>SUM(BD45:BD46)</f>
        <v>0</v>
      </c>
      <c r="BE47" s="189">
        <f>SUM(BE45:BE46)</f>
        <v>0</v>
      </c>
    </row>
    <row r="48" spans="1:104" x14ac:dyDescent="0.2">
      <c r="A48" s="140"/>
      <c r="B48" s="140"/>
      <c r="C48" s="140"/>
      <c r="D48" s="140"/>
      <c r="E48" s="140"/>
      <c r="F48" s="140"/>
      <c r="G48" s="140"/>
    </row>
    <row r="49" spans="5:5" x14ac:dyDescent="0.2">
      <c r="E49" s="139"/>
    </row>
    <row r="50" spans="5:5" x14ac:dyDescent="0.2">
      <c r="E50" s="139"/>
    </row>
    <row r="51" spans="5:5" x14ac:dyDescent="0.2">
      <c r="E51" s="139"/>
    </row>
    <row r="52" spans="5:5" x14ac:dyDescent="0.2">
      <c r="E52" s="139"/>
    </row>
    <row r="53" spans="5:5" x14ac:dyDescent="0.2">
      <c r="E53" s="139"/>
    </row>
    <row r="54" spans="5:5" x14ac:dyDescent="0.2">
      <c r="E54" s="139"/>
    </row>
    <row r="55" spans="5:5" x14ac:dyDescent="0.2">
      <c r="E55" s="139"/>
    </row>
    <row r="56" spans="5:5" x14ac:dyDescent="0.2">
      <c r="E56" s="139"/>
    </row>
    <row r="57" spans="5:5" x14ac:dyDescent="0.2">
      <c r="E57" s="139"/>
    </row>
    <row r="58" spans="5:5" x14ac:dyDescent="0.2">
      <c r="E58" s="139"/>
    </row>
    <row r="59" spans="5:5" x14ac:dyDescent="0.2">
      <c r="E59" s="139"/>
    </row>
    <row r="60" spans="5:5" x14ac:dyDescent="0.2">
      <c r="E60" s="139"/>
    </row>
    <row r="61" spans="5:5" x14ac:dyDescent="0.2">
      <c r="E61" s="139"/>
    </row>
    <row r="62" spans="5:5" x14ac:dyDescent="0.2">
      <c r="E62" s="139"/>
    </row>
    <row r="63" spans="5:5" x14ac:dyDescent="0.2">
      <c r="E63" s="139"/>
    </row>
    <row r="64" spans="5:5" x14ac:dyDescent="0.2">
      <c r="E64" s="139"/>
    </row>
    <row r="65" spans="1:7" x14ac:dyDescent="0.2">
      <c r="E65" s="139"/>
    </row>
    <row r="66" spans="1:7" x14ac:dyDescent="0.2">
      <c r="E66" s="139"/>
    </row>
    <row r="67" spans="1:7" x14ac:dyDescent="0.2">
      <c r="E67" s="139"/>
    </row>
    <row r="68" spans="1:7" x14ac:dyDescent="0.2">
      <c r="E68" s="139"/>
    </row>
    <row r="69" spans="1:7" x14ac:dyDescent="0.2">
      <c r="E69" s="139"/>
    </row>
    <row r="70" spans="1:7" x14ac:dyDescent="0.2">
      <c r="E70" s="139"/>
    </row>
    <row r="71" spans="1:7" x14ac:dyDescent="0.2">
      <c r="A71" s="190"/>
      <c r="B71" s="190"/>
      <c r="C71" s="190"/>
      <c r="D71" s="190"/>
      <c r="E71" s="190"/>
      <c r="F71" s="190"/>
      <c r="G71" s="190"/>
    </row>
    <row r="72" spans="1:7" x14ac:dyDescent="0.2">
      <c r="A72" s="190"/>
      <c r="B72" s="190"/>
      <c r="C72" s="190"/>
      <c r="D72" s="190"/>
      <c r="E72" s="190"/>
      <c r="F72" s="190"/>
      <c r="G72" s="190"/>
    </row>
    <row r="73" spans="1:7" x14ac:dyDescent="0.2">
      <c r="A73" s="190"/>
      <c r="B73" s="190"/>
      <c r="C73" s="190"/>
      <c r="D73" s="190"/>
      <c r="E73" s="190"/>
      <c r="F73" s="190"/>
      <c r="G73" s="190"/>
    </row>
    <row r="74" spans="1:7" x14ac:dyDescent="0.2">
      <c r="A74" s="190"/>
      <c r="B74" s="190"/>
      <c r="C74" s="190"/>
      <c r="D74" s="190"/>
      <c r="E74" s="190"/>
      <c r="F74" s="190"/>
      <c r="G74" s="190"/>
    </row>
    <row r="75" spans="1:7" x14ac:dyDescent="0.2">
      <c r="E75" s="139"/>
    </row>
    <row r="76" spans="1:7" x14ac:dyDescent="0.2">
      <c r="E76" s="139"/>
    </row>
    <row r="77" spans="1:7" x14ac:dyDescent="0.2">
      <c r="E77" s="139"/>
    </row>
    <row r="78" spans="1:7" x14ac:dyDescent="0.2">
      <c r="E78" s="139"/>
    </row>
    <row r="79" spans="1:7" x14ac:dyDescent="0.2">
      <c r="E79" s="139"/>
    </row>
    <row r="80" spans="1:7" x14ac:dyDescent="0.2">
      <c r="E80" s="139"/>
    </row>
    <row r="81" spans="5:5" x14ac:dyDescent="0.2">
      <c r="E81" s="139"/>
    </row>
    <row r="82" spans="5:5" x14ac:dyDescent="0.2">
      <c r="E82" s="139"/>
    </row>
    <row r="83" spans="5:5" x14ac:dyDescent="0.2">
      <c r="E83" s="139"/>
    </row>
    <row r="84" spans="5:5" x14ac:dyDescent="0.2">
      <c r="E84" s="139"/>
    </row>
    <row r="85" spans="5:5" x14ac:dyDescent="0.2">
      <c r="E85" s="139"/>
    </row>
    <row r="86" spans="5:5" x14ac:dyDescent="0.2">
      <c r="E86" s="139"/>
    </row>
    <row r="87" spans="5:5" x14ac:dyDescent="0.2">
      <c r="E87" s="139"/>
    </row>
    <row r="88" spans="5:5" x14ac:dyDescent="0.2">
      <c r="E88" s="139"/>
    </row>
    <row r="89" spans="5:5" x14ac:dyDescent="0.2">
      <c r="E89" s="139"/>
    </row>
    <row r="90" spans="5:5" x14ac:dyDescent="0.2">
      <c r="E90" s="139"/>
    </row>
    <row r="91" spans="5:5" x14ac:dyDescent="0.2">
      <c r="E91" s="139"/>
    </row>
    <row r="92" spans="5:5" x14ac:dyDescent="0.2">
      <c r="E92" s="139"/>
    </row>
    <row r="93" spans="5:5" x14ac:dyDescent="0.2">
      <c r="E93" s="139"/>
    </row>
    <row r="94" spans="5:5" x14ac:dyDescent="0.2">
      <c r="E94" s="139"/>
    </row>
    <row r="95" spans="5:5" x14ac:dyDescent="0.2">
      <c r="E95" s="139"/>
    </row>
    <row r="96" spans="5:5" x14ac:dyDescent="0.2">
      <c r="E96" s="139"/>
    </row>
    <row r="97" spans="1:7" x14ac:dyDescent="0.2">
      <c r="E97" s="139"/>
    </row>
    <row r="98" spans="1:7" x14ac:dyDescent="0.2">
      <c r="E98" s="139"/>
    </row>
    <row r="99" spans="1:7" x14ac:dyDescent="0.2">
      <c r="E99" s="139"/>
    </row>
    <row r="100" spans="1:7" x14ac:dyDescent="0.2">
      <c r="E100" s="139"/>
    </row>
    <row r="101" spans="1:7" x14ac:dyDescent="0.2">
      <c r="E101" s="139"/>
    </row>
    <row r="102" spans="1:7" x14ac:dyDescent="0.2">
      <c r="E102" s="139"/>
    </row>
    <row r="103" spans="1:7" x14ac:dyDescent="0.2">
      <c r="E103" s="139"/>
    </row>
    <row r="104" spans="1:7" x14ac:dyDescent="0.2">
      <c r="E104" s="139"/>
    </row>
    <row r="105" spans="1:7" x14ac:dyDescent="0.2">
      <c r="E105" s="139"/>
    </row>
    <row r="106" spans="1:7" x14ac:dyDescent="0.2">
      <c r="A106" s="191"/>
      <c r="B106" s="191"/>
    </row>
    <row r="107" spans="1:7" x14ac:dyDescent="0.2">
      <c r="A107" s="190"/>
      <c r="B107" s="190"/>
      <c r="C107" s="193"/>
      <c r="D107" s="193"/>
      <c r="E107" s="194"/>
      <c r="F107" s="193"/>
      <c r="G107" s="195"/>
    </row>
    <row r="108" spans="1:7" x14ac:dyDescent="0.2">
      <c r="A108" s="196"/>
      <c r="B108" s="196"/>
      <c r="C108" s="190"/>
      <c r="D108" s="190"/>
      <c r="E108" s="197"/>
      <c r="F108" s="190"/>
      <c r="G108" s="190"/>
    </row>
    <row r="109" spans="1:7" x14ac:dyDescent="0.2">
      <c r="A109" s="190"/>
      <c r="B109" s="190"/>
      <c r="C109" s="190"/>
      <c r="D109" s="190"/>
      <c r="E109" s="197"/>
      <c r="F109" s="190"/>
      <c r="G109" s="190"/>
    </row>
    <row r="110" spans="1:7" x14ac:dyDescent="0.2">
      <c r="A110" s="190"/>
      <c r="B110" s="190"/>
      <c r="C110" s="190"/>
      <c r="D110" s="190"/>
      <c r="E110" s="197"/>
      <c r="F110" s="190"/>
      <c r="G110" s="190"/>
    </row>
    <row r="111" spans="1:7" x14ac:dyDescent="0.2">
      <c r="A111" s="190"/>
      <c r="B111" s="190"/>
      <c r="C111" s="190"/>
      <c r="D111" s="190"/>
      <c r="E111" s="197"/>
      <c r="F111" s="190"/>
      <c r="G111" s="190"/>
    </row>
    <row r="112" spans="1:7" x14ac:dyDescent="0.2">
      <c r="A112" s="190"/>
      <c r="B112" s="190"/>
      <c r="C112" s="190"/>
      <c r="D112" s="190"/>
      <c r="E112" s="197"/>
      <c r="F112" s="190"/>
      <c r="G112" s="190"/>
    </row>
    <row r="113" spans="1:7" x14ac:dyDescent="0.2">
      <c r="A113" s="190"/>
      <c r="B113" s="190"/>
      <c r="C113" s="190"/>
      <c r="D113" s="190"/>
      <c r="E113" s="197"/>
      <c r="F113" s="190"/>
      <c r="G113" s="190"/>
    </row>
    <row r="114" spans="1:7" x14ac:dyDescent="0.2">
      <c r="A114" s="190"/>
      <c r="B114" s="190"/>
      <c r="C114" s="190"/>
      <c r="D114" s="190"/>
      <c r="E114" s="197"/>
      <c r="F114" s="190"/>
      <c r="G114" s="190"/>
    </row>
    <row r="115" spans="1:7" x14ac:dyDescent="0.2">
      <c r="A115" s="190"/>
      <c r="B115" s="190"/>
      <c r="C115" s="190"/>
      <c r="D115" s="190"/>
      <c r="E115" s="197"/>
      <c r="F115" s="190"/>
      <c r="G115" s="190"/>
    </row>
    <row r="116" spans="1:7" x14ac:dyDescent="0.2">
      <c r="A116" s="190"/>
      <c r="B116" s="190"/>
      <c r="C116" s="190"/>
      <c r="D116" s="190"/>
      <c r="E116" s="197"/>
      <c r="F116" s="190"/>
      <c r="G116" s="190"/>
    </row>
    <row r="117" spans="1:7" x14ac:dyDescent="0.2">
      <c r="A117" s="190"/>
      <c r="B117" s="190"/>
      <c r="C117" s="190"/>
      <c r="D117" s="190"/>
      <c r="E117" s="197"/>
      <c r="F117" s="190"/>
      <c r="G117" s="190"/>
    </row>
    <row r="118" spans="1:7" x14ac:dyDescent="0.2">
      <c r="A118" s="190"/>
      <c r="B118" s="190"/>
      <c r="C118" s="190"/>
      <c r="D118" s="190"/>
      <c r="E118" s="197"/>
      <c r="F118" s="190"/>
      <c r="G118" s="190"/>
    </row>
    <row r="119" spans="1:7" x14ac:dyDescent="0.2">
      <c r="A119" s="190"/>
      <c r="B119" s="190"/>
      <c r="C119" s="190"/>
      <c r="D119" s="190"/>
      <c r="E119" s="197"/>
      <c r="F119" s="190"/>
      <c r="G119" s="190"/>
    </row>
    <row r="120" spans="1:7" x14ac:dyDescent="0.2">
      <c r="A120" s="190"/>
      <c r="B120" s="190"/>
      <c r="C120" s="190"/>
      <c r="D120" s="190"/>
      <c r="E120" s="197"/>
      <c r="F120" s="190"/>
      <c r="G120" s="190"/>
    </row>
  </sheetData>
  <mergeCells count="5">
    <mergeCell ref="C20:G20"/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2021-12-13T12:04:30Z</dcterms:created>
  <dcterms:modified xsi:type="dcterms:W3CDTF">2021-12-13T12:04:49Z</dcterms:modified>
</cp:coreProperties>
</file>